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<sst xmlns="http://schemas.openxmlformats.org/spreadsheetml/2006/main" count="27172" uniqueCount="790">
  <si>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</si>
  <si>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</si>
  <si>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</si>
  <si>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</si>
  <si>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</si>
  <si>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</si>
  <si>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</si>
  <si>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</si>
  <si>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</si>
  <si>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</si>
  <si>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</si>
  <si>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</si>
  <si>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</si>
  <si>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</si>
  <si>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</si>
  <si>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</si>
  <si>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</si>
  <si>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</si>
  <si>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</si>
  <si>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</si>
  <si>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</si>
  <si>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</si>
  <si>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</si>
  <si>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</si>
  <si>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</si>
  <si>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</si>
  <si>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</si>
  <si>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</si>
  <si>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</si>
  <si>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</si>
  <si>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</si>
  <si>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</si>
  <si>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</si>
  <si>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</si>
  <si>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</si>
  <si>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</si>
  <si>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</si>
  <si>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</si>
  <si>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</si>
  <si>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</si>
  <si>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</si>
  <si>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</si>
  <si>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</si>
  <si>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</si>
  <si>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</si>
  <si>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</si>
  <si>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</si>
  <si>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</si>
  <si>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</si>
  <si>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</si>
  <si>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</si>
  <si>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</si>
  <si>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</si>
  <si>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</si>
  <si>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</si>
  <si>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</si>
  <si>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</si>
  <si>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</si>
  <si>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</si>
  <si>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</si>
  <si>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</si>
  <si>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</si>
  <si>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</si>
  <si>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</si>
  <si>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</si>
  <si>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</si>
  <si>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</si>
  <si>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</si>
  <si>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</si>
  <si>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</si>
  <si>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</si>
  <si>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</si>
  <si>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</si>
  <si>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</si>
  <si>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</si>
  <si>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</si>
  <si>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</si>
  <si>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</si>
  <si>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</si>
  <si>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</si>
  <si>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</si>
  <si>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</si>
  <si>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</si>
  <si>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</si>
  <si>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</si>
  <si>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</si>
  <si>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</si>
  <si>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</si>
  <si>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</si>
  <si>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</si>
  <si>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</si>
  <si>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</si>
  <si>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</si>
  <si>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</si>
  <si>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</si>
  <si>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</si>
  <si>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</si>
  <si>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</si>
  <si>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</si>
  <si>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</si>
  <si>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</si>
  <si>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</si>
  <si>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</si>
  <si>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</si>
  <si>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</si>
  <si>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</si>
  <si>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</si>
  <si>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</si>
  <si>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</si>
  <si>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</si>
  <si>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</si>
  <si>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</si>
  <si>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</si>
  <si>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</si>
  <si>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</si>
  <si>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</si>
  <si>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</si>
  <si>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</si>
  <si>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</si>
  <si>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</si>
  <si>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</si>
  <si>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</si>
  <si>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</si>
  <si>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</si>
  <si>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</si>
  <si>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</si>
  <si>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</si>
  <si>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</si>
  <si>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</si>
  <si>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</si>
  <si>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</si>
  <si>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</si>
  <si>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</si>
  <si>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</si>
  <si>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</si>
  <si>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</si>
  <si>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</si>
  <si>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</si>
  <si>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</si>
  <si>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</si>
  <si>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</si>
  <si>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</si>
  <si>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</si>
  <si>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</si>
  <si>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</si>
  <si>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</si>
  <si>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</si>
  <si>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</si>
  <si>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</si>
  <si>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</si>
  <si>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</si>
  <si>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</si>
  <si>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</si>
  <si>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</si>
  <si>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</si>
  <si>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</si>
  <si>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</si>
  <si>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</si>
  <si>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</si>
  <si>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</si>
  <si>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</si>
  <si>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</si>
  <si>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</si>
  <si>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</si>
  <si>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</si>
  <si>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</si>
  <si>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</si>
  <si>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</si>
  <si>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</si>
  <si>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</si>
  <si>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</si>
  <si>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</si>
  <si>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</si>
  <si>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</si>
  <si>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</si>
  <si>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</si>
  <si>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</si>
  <si>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</si>
  <si>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</si>
  <si>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</si>
  <si>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</si>
  <si>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</si>
  <si>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</si>
  <si>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</si>
  <si>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</si>
  <si>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</si>
  <si>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</si>
  <si>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</si>
  <si>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</si>
  <si>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</si>
  <si>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</si>
  <si>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</si>
  <si>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</si>
  <si>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</si>
  <si>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</si>
  <si>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</si>
  <si>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</si>
  <si>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</si>
  <si>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</si>
  <si>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</si>
  <si>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</si>
  <si>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</si>
  <si>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</si>
  <si>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</si>
  <si>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</si>
  <si>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</si>
  <si>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</si>
  <si>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</si>
  <si>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</si>
  <si>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</si>
  <si>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</si>
  <si>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</si>
  <si>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</si>
  <si>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</si>
  <si>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</si>
  <si>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</si>
  <si>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</si>
  <si>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</si>
  <si>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</si>
  <si>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</si>
  <si>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</si>
  <si>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</si>
  <si>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</si>
  <si>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</si>
  <si>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</si>
  <si>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</si>
  <si>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</si>
  <si>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</si>
  <si>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</si>
  <si>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</si>
  <si>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</si>
  <si>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</si>
  <si>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</si>
  <si>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</si>
  <si>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</si>
  <si>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</si>
  <si>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</si>
  <si>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</si>
  <si>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</si>
  <si>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</si>
  <si>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</si>
  <si>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</si>
  <si>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</si>
  <si>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</si>
  <si>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</si>
  <si>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</si>
  <si>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</si>
  <si>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</si>
  <si>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</si>
  <si>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</si>
  <si>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</si>
  <si>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</si>
  <si>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</si>
  <si>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</si>
  <si>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</si>
  <si>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</si>
  <si>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</si>
  <si>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</si>
  <si>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</si>
  <si>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</si>
  <si>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</si>
  <si>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</si>
  <si>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</si>
  <si>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</si>
  <si>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</si>
  <si>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</si>
  <si>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</si>
  <si>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</si>
  <si>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</si>
  <si>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</si>
  <si>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</si>
  <si>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</si>
  <si>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</si>
  <si>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</si>
  <si>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</si>
  <si>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</si>
  <si>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</si>
  <si>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</si>
  <si>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</si>
  <si>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</si>
  <si>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</si>
  <si>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</si>
  <si>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</si>
  <si>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</si>
  <si>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</si>
  <si>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</si>
  <si>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</si>
  <si>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</si>
  <si>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</si>
  <si>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</si>
  <si>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</si>
  <si>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</si>
  <si>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</si>
  <si>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</si>
  <si>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</si>
  <si>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</si>
  <si>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</si>
  <si>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</si>
  <si>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</si>
  <si>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</si>
  <si>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</si>
  <si>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</si>
  <si>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</si>
  <si>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</si>
  <si>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</si>
  <si>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</si>
  <si>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</si>
  <si>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</si>
  <si>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</si>
  <si>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</si>
  <si>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</si>
  <si>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</si>
  <si>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</si>
  <si>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</si>
  <si>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</si>
  <si>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</si>
  <si>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</si>
  <si>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</si>
  <si>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</si>
  <si>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</si>
  <si>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</si>
  <si>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</si>
  <si>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</si>
  <si>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</si>
  <si>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</si>
  <si>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</si>
  <si>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</si>
  <si>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</si>
  <si>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</si>
  <si>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</si>
  <si>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</si>
  <si>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</si>
  <si>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</si>
  <si>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</si>
  <si>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</si>
  <si>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</si>
  <si>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</si>
  <si>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</si>
  <si>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</si>
  <si>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</si>
  <si>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</si>
  <si>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</si>
  <si>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</si>
  <si>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</si>
  <si>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</si>
  <si>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</si>
  <si>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</si>
  <si>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</si>
  <si>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</si>
  <si>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</si>
  <si>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</si>
  <si>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</si>
  <si>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</si>
  <si>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</si>
  <si>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</si>
  <si>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</si>
  <si>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</si>
  <si>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</si>
  <si>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</si>
  <si>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</si>
  <si>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</si>
  <si>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</si>
  <si>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</si>
  <si>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</si>
  <si>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</si>
  <si>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</si>
  <si>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</si>
  <si>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</si>
  <si>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</si>
  <si>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</si>
  <si>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</si>
  <si>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</si>
  <si>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</si>
  <si>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</si>
  <si>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</si>
  <si>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</si>
  <si>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</si>
  <si>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</si>
  <si>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</si>
  <si>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</si>
  <si>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</si>
  <si>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</si>
  <si>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</si>
  <si>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</si>
  <si>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</si>
  <si>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</si>
  <si>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</si>
  <si>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</si>
  <si>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</si>
  <si>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</si>
  <si>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</si>
  <si>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</si>
  <si>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</si>
  <si>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</si>
  <si>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</si>
  <si>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</si>
  <si>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</si>
  <si>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</si>
  <si>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</si>
  <si>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</si>
  <si>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</si>
  <si>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</si>
  <si>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</si>
  <si>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</si>
  <si>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</si>
  <si>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</si>
  <si>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</si>
  <si>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</si>
  <si>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</si>
  <si>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</si>
  <si>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</si>
  <si>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</si>
  <si>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</si>
  <si>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</si>
  <si>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</si>
  <si>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</si>
  <si>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</si>
  <si>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</si>
  <si>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</si>
  <si>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</si>
  <si>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</si>
  <si>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</si>
  <si>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</si>
  <si>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</si>
  <si>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</si>
  <si>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</si>
  <si>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</si>
  <si>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</si>
  <si>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</si>
  <si>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</si>
  <si>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</si>
  <si>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</si>
  <si>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</si>
  <si>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</si>
  <si>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</si>
  <si>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</si>
  <si>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</si>
  <si>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</si>
  <si>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</si>
  <si>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</si>
  <si>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</si>
  <si>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</si>
  <si>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</si>
  <si>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</si>
  <si>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</si>
  <si>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</si>
  <si>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</si>
  <si>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</si>
  <si>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</si>
  <si>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</si>
  <si>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</si>
  <si>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</si>
  <si>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</si>
  <si>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</si>
  <si>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</si>
  <si>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</si>
  <si>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</si>
  <si>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</si>
  <si>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</si>
  <si>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</si>
  <si>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</si>
  <si>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</si>
  <si>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</si>
  <si>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</si>
  <si>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</si>
  <si>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</si>
  <si>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</si>
  <si>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</si>
  <si>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</si>
  <si>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</si>
  <si>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</si>
  <si>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</si>
  <si>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</si>
  <si>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</si>
  <si>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</si>
  <si>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</si>
  <si>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</si>
  <si>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</si>
  <si>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</si>
  <si>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</si>
  <si>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</si>
  <si>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</si>
  <si>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</si>
  <si>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</si>
  <si>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</si>
  <si>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</si>
  <si>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</si>
  <si>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</si>
  <si>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</si>
  <si>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</si>
  <si>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</si>
  <si>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</si>
  <si>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</si>
  <si>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</si>
  <si>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</si>
  <si>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</si>
  <si>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</si>
  <si>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</si>
  <si>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</si>
  <si>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</si>
  <si>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</si>
  <si>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</si>
  <si>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</si>
  <si>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</si>
  <si>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</si>
  <si>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</si>
  <si>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</si>
  <si>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</si>
  <si>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</si>
  <si>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</si>
  <si>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</si>
  <si>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</si>
  <si>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</si>
  <si>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</si>
  <si>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</si>
  <si>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</si>
  <si>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</si>
  <si>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</si>
  <si>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</si>
  <si>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</si>
  <si>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</si>
  <si>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</si>
  <si>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</si>
  <si>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</si>
  <si>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</si>
  <si>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</si>
  <si>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</si>
  <si>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</si>
  <si>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</si>
  <si>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</si>
  <si>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</si>
  <si>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</si>
  <si>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</si>
  <si>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</si>
  <si>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</si>
  <si>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</si>
  <si>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</si>
  <si>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</si>
  <si>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</si>
  <si>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</si>
  <si>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</si>
  <si>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</si>
  <si>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</si>
  <si>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</si>
  <si>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</si>
  <si>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</si>
  <si>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</si>
  <si>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</si>
  <si>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</si>
  <si>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</si>
  <si>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</si>
  <si>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</si>
  <si>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</si>
  <si>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</si>
  <si>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</si>
  <si>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</si>
  <si>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</si>
  <si>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</si>
  <si>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</si>
  <si>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</si>
  <si>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</si>
  <si>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</si>
  <si>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</si>
  <si>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</si>
  <si>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</si>
  <si>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</si>
  <si>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</si>
  <si>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</si>
  <si>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</si>
  <si>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</si>
  <si>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</si>
  <si>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</si>
  <si>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</si>
  <si>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</si>
  <si>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</si>
  <si>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</si>
  <si>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</si>
  <si>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</si>
  <si>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</si>
  <si>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</si>
  <si>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</si>
  <si>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</si>
  <si>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</si>
  <si>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</si>
  <si>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</si>
  <si>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</si>
  <si>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</si>
  <si>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</si>
  <si>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</si>
  <si>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</si>
  <si>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</si>
  <si>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</si>
  <si>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</si>
  <si>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</si>
  <si>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</si>
  <si>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</si>
  <si>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</si>
  <si>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</si>
  <si>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</si>
  <si>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</si>
  <si>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</si>
  <si>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</si>
  <si>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</si>
  <si>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</si>
  <si>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</si>
  <si>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</si>
  <si>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</si>
  <si>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</si>
  <si>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</si>
  <si>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</si>
  <si>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</si>
  <si>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</si>
  <si>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</si>
  <si>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</si>
  <si>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</si>
  <si>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</si>
  <si>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</si>
  <si>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</si>
  <si>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</si>
  <si>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</si>
  <si>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</si>
  <si>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</si>
  <si>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</si>
  <si>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</si>
  <si>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</si>
  <si>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</si>
  <si>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</si>
  <si>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</si>
  <si>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</si>
  <si>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</si>
  <si>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</si>
  <si>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</si>
  <si>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</si>
  <si>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</si>
  <si>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</si>
  <si>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</si>
  <si>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</si>
  <si>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</si>
  <si>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</si>
  <si>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</si>
  <si>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</si>
  <si>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</si>
  <si>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</si>
  <si>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</si>
  <si>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</si>
  <si>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</si>
  <si>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</si>
  <si>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</si>
  <si>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</si>
  <si>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</si>
  <si>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</si>
  <si>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</si>
  <si>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</si>
  <si>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</si>
  <si>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</si>
  <si>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</si>
  <si>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</si>
  <si>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</si>
  <si>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</si>
  <si>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</si>
  <si>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</si>
  <si>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</si>
  <si>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</si>
  <si>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</si>
  <si>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</si>
  <si>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</si>
  <si>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</si>
  <si>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</si>
  <si>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</si>
  <si>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</si>
  <si>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</si>
  <si>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</si>
  <si>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</si>
  <si>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</si>
  <si>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</si>
  <si>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</si>
  <si>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</si>
  <si>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</si>
  <si>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</si>
  <si>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</si>
  <si>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</si>
  <si>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</si>
  <si>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</si>
  <si>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</si>
  <si>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</si>
  <si>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</si>
  <si>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</si>
  <si>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</si>
  <si>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</si>
  <si>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</si>
  <si>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</si>
  <si>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</si>
  <si>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</si>
  <si>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</si>
  <si>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</si>
  <si>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</si>
  <si>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</si>
  <si>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</si>
  <si>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</si>
  <si>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</si>
  <si>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</si>
  <si>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</si>
  <si>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</si>
  <si>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</si>
  <si>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</si>
  <si>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</si>
  <si>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</si>
  <si>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</si>
  <si>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</si>
  <si>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</si>
  <si>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</si>
  <si>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</si>
  <si>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</si>
  <si>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</si>
  <si>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</si>
  <si>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</si>
  <si>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</si>
  <si>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</si>
  <si>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</si>
  <si>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</si>
  <si>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</si>
  <si>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</si>
  <si>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</si>
  <si>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</si>
  <si>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</si>
  <si>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</si>
  <si>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</si>
  <si>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</si>
  <si>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</si>
  <si>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</si>
  <si>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</si>
  <si>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</si>
  <si>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</si>
  <si>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</si>
  <si>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</si>
  <si>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</si>
  <si>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</si>
  <si>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</si>
  <si>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</si>
  <si>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</si>
  <si>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</si>
  <si>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июнь</t>
  </si>
  <si>
    <t xml:space="preserve"> декабрь</t>
  </si>
  <si>
    <t>февраль, июль</t>
  </si>
  <si>
    <t>июль, сентябрь</t>
  </si>
  <si>
    <t>фев, мар, дек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</si>
  <si>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</si>
  <si>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</si>
  <si>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</si>
  <si>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</si>
  <si>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</si>
  <si>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</si>
  <si>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</si>
  <si>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</si>
  <si>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</si>
  <si>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</si>
  <si>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</si>
  <si>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15 по ул. Мира за 2016 год</t>
  </si>
  <si>
    <t>фев, апр, май, сен, окт</t>
  </si>
  <si>
    <t>12 | 1</t>
  </si>
  <si>
    <t>4,25 | 1</t>
  </si>
  <si>
    <t>1,6 | 24</t>
  </si>
  <si>
    <t>0,5 | 18</t>
  </si>
  <si>
    <t>1,1 | 3</t>
  </si>
  <si>
    <t>60 | 1</t>
  </si>
  <si>
    <t>1,5 | 1</t>
  </si>
  <si>
    <t>49,1 | 249</t>
  </si>
  <si>
    <t>49,1 | 24</t>
  </si>
  <si>
    <t>6,816 | 1</t>
  </si>
  <si>
    <t>49,1 | 2</t>
  </si>
  <si>
    <t>248 | 28</t>
  </si>
  <si>
    <t>124 | 22</t>
  </si>
  <si>
    <t>0,04464 | 6</t>
  </si>
  <si>
    <t>2,48 | 40</t>
  </si>
  <si>
    <t>2,48 | 10</t>
  </si>
  <si>
    <t>2,48 | 12</t>
  </si>
  <si>
    <t>248 | 32</t>
  </si>
  <si>
    <t>124 | 8</t>
  </si>
  <si>
    <t>0,99 | 1</t>
  </si>
  <si>
    <t>80 | 2</t>
  </si>
  <si>
    <t>1 | 122</t>
  </si>
  <si>
    <t>19 | 24</t>
  </si>
  <si>
    <t>2 | 5</t>
  </si>
  <si>
    <t>апрель, декабрь</t>
  </si>
  <si>
    <t>248 | 74</t>
  </si>
  <si>
    <t>19 | 27</t>
  </si>
  <si>
    <t>1 | 127</t>
  </si>
  <si>
    <t>772 | 77</t>
  </si>
  <si>
    <t>772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</si>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</sst>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52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757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26837.32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199654.33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193069.29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193069.29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193069.29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33422.36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224308.93978757947</v>
      </c>
      <c r="G28" s="18">
        <f>и_ср_начисл-и_ср_стоимость_факт</f>
        <v>-24654.60978757948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58677.11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75096.56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174.99952249553132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292990.52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273226.89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56226.32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414131.12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414131.12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432.79879321695307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4582.87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4704.8599999999997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690.47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4582.87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4582.87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383.1957723553204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66887.73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67941.600000000006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10097.029999999999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69634.12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69634.12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793.29961844467653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56045.58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58213.9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8082.74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56045.58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56045.58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8" sqref="B8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757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24217.709509593518</v>
      </c>
      <c r="F6" s="40"/>
      <c r="I6" s="27">
        <f>E6/1.18</f>
        <v>20523.482635248747</v>
      </c>
      <c r="J6" s="29">
        <f>[1]сумма!$Q$6</f>
        <v>12959.079134999998</v>
      </c>
      <c r="K6" s="29">
        <f>J6-I6</f>
        <v>-7564.403500248749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3947.6612086858263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0.15179999999999999</v>
      </c>
      <c r="E8" s="48">
        <v>172.63543838316258</v>
      </c>
      <c r="F8" s="49" t="s">
        <v>733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>
        <v>7.2</v>
      </c>
      <c r="E9" s="48">
        <v>3775.0257703026637</v>
      </c>
      <c r="F9" s="49" t="s">
        <v>744</v>
      </c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353.38969257614417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2.8544</v>
      </c>
      <c r="E25" s="48">
        <v>353.38969257614417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4657.1988167137833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0.95599999999999996</v>
      </c>
      <c r="E43" s="48">
        <v>879.0321989317481</v>
      </c>
      <c r="F43" s="49" t="s">
        <v>733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6.032</v>
      </c>
      <c r="E44" s="48">
        <v>511.73649341477989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72</v>
      </c>
      <c r="E45" s="48">
        <v>3222.0337133188632</v>
      </c>
      <c r="F45" s="49" t="s">
        <v>745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44.396411048391919</v>
      </c>
      <c r="F50" s="49" t="s">
        <v>742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14046.591611628268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>
        <v>0</v>
      </c>
      <c r="E89" s="35">
        <v>14046.591611628268</v>
      </c>
      <c r="F89" s="33" t="s">
        <v>736</v>
      </c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812.43160384972748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2.8544</v>
      </c>
      <c r="E101" s="35">
        <v>353.49730574593559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>
        <v>6</v>
      </c>
      <c r="E102" s="48">
        <v>458.93429810379183</v>
      </c>
      <c r="F102" s="49" t="s">
        <v>736</v>
      </c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94.340878850474638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8.9200000000000002E-2</v>
      </c>
      <c r="E106" s="56">
        <v>94.340878850474638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306.09569728929449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8.9200000000000002E-2</v>
      </c>
      <c r="E120" s="56">
        <v>95.500709680448779</v>
      </c>
      <c r="F120" s="49" t="s">
        <v>740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739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28603.860621297528</v>
      </c>
      <c r="F197" s="75"/>
      <c r="I197" s="27">
        <f>E197/1.18</f>
        <v>24240.55984855723</v>
      </c>
      <c r="J197" s="29">
        <f>[1]сумма!$Q$11</f>
        <v>31082.599499999997</v>
      </c>
      <c r="K197" s="29">
        <f>J197-I197</f>
        <v>6842.0396514427666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28603.860621297528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0.5351999999999999</v>
      </c>
      <c r="E199" s="35">
        <v>2111.7051878358207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3.6240000000000001</v>
      </c>
      <c r="E200" s="35">
        <v>5715.1919633957132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1</v>
      </c>
      <c r="E209" s="35">
        <v>827.70559155149306</v>
      </c>
      <c r="F209" s="49" t="s">
        <v>730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35.321399999999997</v>
      </c>
      <c r="E211" s="35">
        <v>12690.12760640747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>
        <v>10</v>
      </c>
      <c r="E214" s="35">
        <v>1108.1863132297397</v>
      </c>
      <c r="F214" s="49" t="s">
        <v>737</v>
      </c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>
        <v>1</v>
      </c>
      <c r="E216" s="35">
        <v>757.34000354787963</v>
      </c>
      <c r="F216" s="49" t="s">
        <v>737</v>
      </c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739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10893.82945856245</v>
      </c>
      <c r="F232" s="33"/>
      <c r="I232" s="27">
        <f>E232/1.18</f>
        <v>9232.0588631885166</v>
      </c>
      <c r="J232" s="29">
        <f>[1]сумма!$M$13</f>
        <v>4000.8600000000006</v>
      </c>
      <c r="K232" s="29">
        <f>J232-I232</f>
        <v>-5231.198863188516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10893.82945856245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10031.735914474211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737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>
        <v>10</v>
      </c>
      <c r="E245" s="35">
        <v>788.80897546028496</v>
      </c>
      <c r="F245" s="33" t="s">
        <v>737</v>
      </c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8099.7555485832809</v>
      </c>
      <c r="F266" s="75"/>
      <c r="I266" s="27">
        <f>E266/1.18</f>
        <v>6864.1996174434589</v>
      </c>
      <c r="J266" s="29">
        <f>[1]сумма!$Q$15</f>
        <v>14033.079052204816</v>
      </c>
      <c r="K266" s="29">
        <f>J266-I266</f>
        <v>7168.8794347613566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8099.7555485832809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0.20599999999999999</v>
      </c>
      <c r="E268" s="35">
        <v>633.5785156563943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737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>
        <v>1</v>
      </c>
      <c r="E276" s="35">
        <v>14.501753821956953</v>
      </c>
      <c r="F276" s="33" t="s">
        <v>738</v>
      </c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>
        <v>1</v>
      </c>
      <c r="E277" s="35">
        <v>263.33075503724655</v>
      </c>
      <c r="F277" s="33" t="s">
        <v>738</v>
      </c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732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2420.2168628156178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</v>
      </c>
      <c r="E284" s="35">
        <v>444.29719886660695</v>
      </c>
      <c r="F284" s="33" t="s">
        <v>737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>
        <v>1</v>
      </c>
      <c r="E286" s="35">
        <v>44.515981237049054</v>
      </c>
      <c r="F286" s="33" t="s">
        <v>737</v>
      </c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1</v>
      </c>
      <c r="E288" s="35">
        <v>25.286703497209601</v>
      </c>
      <c r="F288" s="33" t="s">
        <v>737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1</v>
      </c>
      <c r="E293" s="35">
        <v>107.31115863748521</v>
      </c>
      <c r="F293" s="33" t="s">
        <v>737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577.74138981691078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>
        <v>11</v>
      </c>
      <c r="E321" s="35">
        <v>881.83014134632504</v>
      </c>
      <c r="F321" s="33" t="s">
        <v>730</v>
      </c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2</v>
      </c>
      <c r="E328" s="35">
        <v>104.25457604780236</v>
      </c>
      <c r="F328" s="33" t="s">
        <v>739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747.55037289435518</v>
      </c>
      <c r="F333" s="33" t="s">
        <v>730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12</v>
      </c>
      <c r="E335" s="35">
        <v>574.38880038683806</v>
      </c>
      <c r="F335" s="33" t="s">
        <v>758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34662.991153060211</v>
      </c>
      <c r="F338" s="75"/>
      <c r="I338" s="27">
        <f>E338/1.18</f>
        <v>29375.416231406962</v>
      </c>
      <c r="J338" s="29">
        <f>[1]сумма!$Q$17</f>
        <v>27117.06</v>
      </c>
      <c r="K338" s="29">
        <f>J338-I338</f>
        <v>-2258.3562314069604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34662.991153060211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759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760</v>
      </c>
      <c r="E342" s="48">
        <v>27.106561768571101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761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762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763</v>
      </c>
      <c r="E345" s="84">
        <v>7.8677184136390759</v>
      </c>
      <c r="F345" s="49" t="s">
        <v>746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764</v>
      </c>
      <c r="E346" s="48">
        <v>203.54433215103035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765</v>
      </c>
      <c r="E347" s="48">
        <v>4.8067215840165796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766</v>
      </c>
      <c r="E349" s="48">
        <v>27733.755236153203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767</v>
      </c>
      <c r="E351" s="48">
        <v>6108.4104858135452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768</v>
      </c>
      <c r="E353" s="84">
        <v>78.091290211970829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769</v>
      </c>
      <c r="E354" s="48">
        <v>230.72263603279575</v>
      </c>
      <c r="F354" s="49" t="s">
        <v>747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58221.3333714822</v>
      </c>
      <c r="F355" s="75"/>
      <c r="I355" s="27">
        <f>E355/1.18</f>
        <v>49340.113026679835</v>
      </c>
      <c r="J355" s="29">
        <f>[1]сумма!$Q$19</f>
        <v>27334.060541112922</v>
      </c>
      <c r="K355" s="29">
        <f>J355-I355</f>
        <v>-22006.052485566914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20922.367373282752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770</v>
      </c>
      <c r="E358" s="89">
        <v>3664.8262823409977</v>
      </c>
      <c r="F358" s="49" t="s">
        <v>749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771</v>
      </c>
      <c r="E359" s="89">
        <v>6300.3206386082375</v>
      </c>
      <c r="F359" s="49" t="s">
        <v>749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772</v>
      </c>
      <c r="E360" s="89">
        <v>47.278052595028726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773</v>
      </c>
      <c r="E361" s="89">
        <v>96.433033248057583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774</v>
      </c>
      <c r="E362" s="89">
        <v>164.22965412056641</v>
      </c>
      <c r="F362" s="49" t="s">
        <v>748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775</v>
      </c>
      <c r="E364" s="89">
        <v>474.27515330850156</v>
      </c>
      <c r="F364" s="49" t="s">
        <v>750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776</v>
      </c>
      <c r="E365" s="89">
        <v>2390.4950397087823</v>
      </c>
      <c r="F365" s="49" t="s">
        <v>751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777</v>
      </c>
      <c r="E366" s="89">
        <v>2307.7644261769146</v>
      </c>
      <c r="F366" s="49" t="s">
        <v>752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778</v>
      </c>
      <c r="E367" s="89">
        <v>86.95144119146407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778</v>
      </c>
      <c r="E368" s="89">
        <v>127.00745439160222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779</v>
      </c>
      <c r="E369" s="89">
        <v>1299.7040366652589</v>
      </c>
      <c r="F369" s="49" t="s">
        <v>753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780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781</v>
      </c>
      <c r="E371" s="89">
        <v>1424.4277004535099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782</v>
      </c>
      <c r="E372" s="89">
        <v>1168.1409580858199</v>
      </c>
      <c r="F372" s="49" t="s">
        <v>783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37298.965998199448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784</v>
      </c>
      <c r="E375" s="93">
        <v>5418.4904972619124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785</v>
      </c>
      <c r="E377" s="95">
        <v>289.65878202189458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786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787</v>
      </c>
      <c r="E379" s="95">
        <v>16877.415828085796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788</v>
      </c>
      <c r="E380" s="95">
        <v>5909.0750243032471</v>
      </c>
      <c r="F380" s="49" t="s">
        <v>754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788</v>
      </c>
      <c r="E382" s="95">
        <v>1071.8772073153318</v>
      </c>
      <c r="F382" s="49" t="s">
        <v>755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788</v>
      </c>
      <c r="E383" s="95">
        <v>541.23445895649354</v>
      </c>
      <c r="F383" s="49" t="s">
        <v>756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789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12567.803899655499</v>
      </c>
      <c r="F386" s="75"/>
      <c r="I386" s="27">
        <f>E386/1.18</f>
        <v>10650.681270894491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12567.803899655499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7170.5046435793574</v>
      </c>
      <c r="F388" s="75"/>
      <c r="I388" s="27">
        <f>E388/1.18</f>
        <v>6076.6988504909814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7170.5046435793574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39871.21978757951</v>
      </c>
      <c r="F390" s="75"/>
      <c r="I390" s="27">
        <f>E390/1.18</f>
        <v>33789.169311508063</v>
      </c>
      <c r="J390" s="27">
        <f>SUM(I6:I390)</f>
        <v>190092.37965541828</v>
      </c>
      <c r="K390" s="27">
        <f>J390*1.01330668353499*1.18</f>
        <v>227293.81697680918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39871.21978757951</v>
      </c>
      <c r="F391" s="49" t="s">
        <v>731</v>
      </c>
      <c r="I391" s="27">
        <f>E6+E197+E232+E266+E338+E355+E386+E388+E390</f>
        <v>224309.00799339358</v>
      </c>
      <c r="J391" s="27">
        <f>I391-K391</f>
        <v>-114854.76824532816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2017-05-18T02:23:07Z</dcterms:modified>
</cp:coreProperties>
</file>